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em.Ushakov\Documents\examples\"/>
    </mc:Choice>
  </mc:AlternateContent>
  <xr:revisionPtr revIDLastSave="0" documentId="13_ncr:1_{4CD9FFD8-8AE2-4D29-AA46-454060E057D4}" xr6:coauthVersionLast="45" xr6:coauthVersionMax="45" xr10:uidLastSave="{00000000-0000-0000-0000-000000000000}"/>
  <bookViews>
    <workbookView xWindow="-98" yWindow="-98" windowWidth="28996" windowHeight="15796" xr2:uid="{8745F30C-E5A1-41D7-9F43-B85EE2C6ABF2}"/>
  </bookViews>
  <sheets>
    <sheet name="PMT Function - Examples" sheetId="10" r:id="rId1"/>
    <sheet name="Full PMT formula" sheetId="5" r:id="rId2"/>
    <sheet name="Periodic payments" sheetId="6" r:id="rId3"/>
    <sheet name="PMT Calculator" sheetId="7" r:id="rId4"/>
    <sheet name="Amortization schedule" sheetId="9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6" l="1"/>
  <c r="D9" i="9" l="1"/>
  <c r="D10" i="9"/>
  <c r="D11" i="9"/>
  <c r="D12" i="9"/>
  <c r="D13" i="9"/>
  <c r="D14" i="9"/>
  <c r="D15" i="9"/>
  <c r="D16" i="9"/>
  <c r="D17" i="9"/>
  <c r="D18" i="9"/>
  <c r="D19" i="9"/>
  <c r="D8" i="9"/>
  <c r="C8" i="9"/>
  <c r="E8" i="9" s="1"/>
  <c r="E9" i="9" s="1"/>
  <c r="E10" i="9" s="1"/>
  <c r="E11" i="9" s="1"/>
  <c r="E12" i="9" s="1"/>
  <c r="E13" i="9" s="1"/>
  <c r="E14" i="9" s="1"/>
  <c r="E15" i="9" s="1"/>
  <c r="E16" i="9" s="1"/>
  <c r="E17" i="9" s="1"/>
  <c r="E18" i="9" s="1"/>
  <c r="E19" i="9" s="1"/>
  <c r="C19" i="9"/>
  <c r="C9" i="9"/>
  <c r="C10" i="9"/>
  <c r="C11" i="9"/>
  <c r="C12" i="9"/>
  <c r="C13" i="9"/>
  <c r="C14" i="9"/>
  <c r="C15" i="9"/>
  <c r="C16" i="9"/>
  <c r="C17" i="9"/>
  <c r="C18" i="9"/>
  <c r="B8" i="9"/>
  <c r="B9" i="9"/>
  <c r="B10" i="9"/>
  <c r="B11" i="9"/>
  <c r="B12" i="9"/>
  <c r="B13" i="9"/>
  <c r="B14" i="9"/>
  <c r="B15" i="9"/>
  <c r="B16" i="9"/>
  <c r="B17" i="9"/>
  <c r="B18" i="9"/>
  <c r="B19" i="9"/>
  <c r="A9" i="7" l="1"/>
  <c r="C6" i="7"/>
  <c r="C7" i="7"/>
  <c r="B8" i="6"/>
  <c r="B5" i="6"/>
  <c r="B7" i="6"/>
  <c r="B6" i="6"/>
  <c r="B7" i="5"/>
  <c r="B9" i="7" l="1"/>
</calcChain>
</file>

<file path=xl/sharedStrings.xml><?xml version="1.0" encoding="utf-8"?>
<sst xmlns="http://schemas.openxmlformats.org/spreadsheetml/2006/main" count="59" uniqueCount="43">
  <si>
    <t>Loan amount</t>
  </si>
  <si>
    <t>Annual interest rate</t>
  </si>
  <si>
    <t xml:space="preserve">Monthly payment </t>
  </si>
  <si>
    <t xml:space="preserve">Annual payment </t>
  </si>
  <si>
    <t>Future value</t>
  </si>
  <si>
    <t>Payments are due</t>
  </si>
  <si>
    <t>When payments are due</t>
  </si>
  <si>
    <t>&lt;-- 0 - end of period; 1 - beginning of period</t>
  </si>
  <si>
    <t xml:space="preserve">Quarterly payment </t>
  </si>
  <si>
    <t xml:space="preserve">Weekly payment </t>
  </si>
  <si>
    <t xml:space="preserve">Semi-annual payment </t>
  </si>
  <si>
    <t>Loan Payment Calculator</t>
  </si>
  <si>
    <t>Periods</t>
  </si>
  <si>
    <t>Weekly</t>
  </si>
  <si>
    <t>Monthly</t>
  </si>
  <si>
    <t>Quarterly</t>
  </si>
  <si>
    <t>Semi-annual</t>
  </si>
  <si>
    <t>Annual</t>
  </si>
  <si>
    <t>End of period</t>
  </si>
  <si>
    <t>Beginning of period</t>
  </si>
  <si>
    <t>Periods per year</t>
  </si>
  <si>
    <t>Period</t>
  </si>
  <si>
    <t>Payment</t>
  </si>
  <si>
    <t>Principle</t>
  </si>
  <si>
    <t xml:space="preserve">Interest </t>
  </si>
  <si>
    <t>Balance</t>
  </si>
  <si>
    <t xml:space="preserve"> </t>
  </si>
  <si>
    <t>Author</t>
  </si>
  <si>
    <t>Last update</t>
  </si>
  <si>
    <t>Tutorial URL</t>
  </si>
  <si>
    <t>Sample Workbook to PMT Function in Excel</t>
  </si>
  <si>
    <t>The workbook shows how to use PMT function in Excel to calculate payments for a loan or investment based on the interest rate, number of payments, and the total loan amount.</t>
  </si>
  <si>
    <t>Full PMT formula</t>
  </si>
  <si>
    <t>PMT formulas to calculate different periodic payments</t>
  </si>
  <si>
    <t>PMT calculator</t>
  </si>
  <si>
    <t xml:space="preserve">Loan amortization schedule </t>
  </si>
  <si>
    <t>Loan term in years</t>
  </si>
  <si>
    <t>Loan term (in years)</t>
  </si>
  <si>
    <t>Payment period</t>
  </si>
  <si>
    <t>Ablebits.com</t>
  </si>
  <si>
    <t>How to use PMT function in Excel with formula examples</t>
  </si>
  <si>
    <t>Examples:</t>
  </si>
  <si>
    <t xml:space="preserve">•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</si>
</sst>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164" formatCode="&quot;$&quot;#,##0"/>
    <numFmt numFmtId="165" formatCode="&quot;$&quot;#,##0.00"/>
    <numFmt numFmtId="166" formatCode="[$-409]d\-mmm\-yy;@"/>
  </numFmts>
  <fonts count="11" x14ac:knownFonts="1">
    <font>
      <sz val="11"/>
      <color theme="1"/>
      <name val="Calibri"/>
      <family val="2"/>
    </font>
    <font>
      <b/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27"/>
      <color theme="1" tint="0.249977111117893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/>
      <top/>
      <bottom/>
      <diagonal/>
    </border>
    <border>
      <left/>
      <right style="thin">
        <color theme="2" tint="-0.499984740745262"/>
      </right>
      <top/>
      <bottom/>
      <diagonal/>
    </border>
    <border>
      <left/>
      <right/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</borders>
  <cellStyleXfs count="5">
    <xf numFmtId="0" fontId="0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9" fillId="0" borderId="0" applyNumberFormat="0" applyFill="0" applyBorder="0" applyAlignment="0" applyProtection="0"/>
  </cellStyleXfs>
  <cellXfs count="35">
    <xf numFmtId="0" fontId="0" fillId="0" borderId="0" xfId="0"/>
    <xf numFmtId="0" fontId="1" fillId="2" borderId="0" xfId="0" applyFont="1" applyFill="1"/>
    <xf numFmtId="0" fontId="1" fillId="3" borderId="0" xfId="0" applyFont="1" applyFill="1"/>
    <xf numFmtId="3" fontId="0" fillId="0" borderId="0" xfId="0" applyNumberFormat="1"/>
    <xf numFmtId="9" fontId="0" fillId="0" borderId="0" xfId="0" applyNumberFormat="1"/>
    <xf numFmtId="164" fontId="0" fillId="0" borderId="0" xfId="0" applyNumberFormat="1"/>
    <xf numFmtId="8" fontId="0" fillId="0" borderId="0" xfId="0" applyNumberFormat="1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64" fontId="0" fillId="3" borderId="1" xfId="0" applyNumberFormat="1" applyFill="1" applyBorder="1"/>
    <xf numFmtId="9" fontId="0" fillId="3" borderId="1" xfId="0" applyNumberFormat="1" applyFill="1" applyBorder="1"/>
    <xf numFmtId="0" fontId="0" fillId="3" borderId="1" xfId="0" applyFill="1" applyBorder="1"/>
    <xf numFmtId="165" fontId="0" fillId="4" borderId="1" xfId="0" applyNumberFormat="1" applyFill="1" applyBorder="1"/>
    <xf numFmtId="165" fontId="0" fillId="0" borderId="0" xfId="0" applyNumberFormat="1"/>
    <xf numFmtId="8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7" fillId="5" borderId="0" xfId="3" applyFill="1"/>
    <xf numFmtId="0" fontId="8" fillId="5" borderId="0" xfId="3" applyFont="1" applyFill="1" applyAlignment="1">
      <alignment horizontal="left"/>
    </xf>
    <xf numFmtId="0" fontId="7" fillId="5" borderId="0" xfId="3" applyFill="1" applyAlignment="1">
      <alignment vertical="top" wrapText="1"/>
    </xf>
    <xf numFmtId="0" fontId="7" fillId="5" borderId="0" xfId="3" applyFill="1" applyAlignment="1">
      <alignment horizontal="left"/>
    </xf>
    <xf numFmtId="0" fontId="10" fillId="5" borderId="0" xfId="4" applyFont="1" applyFill="1"/>
    <xf numFmtId="166" fontId="7" fillId="5" borderId="0" xfId="3" applyNumberFormat="1" applyFill="1" applyAlignment="1">
      <alignment horizontal="left"/>
    </xf>
    <xf numFmtId="0" fontId="10" fillId="5" borderId="0" xfId="4" applyFont="1" applyFill="1"/>
    <xf numFmtId="0" fontId="6" fillId="5" borderId="0" xfId="3" applyFont="1" applyFill="1" applyAlignment="1">
      <alignment vertical="top"/>
    </xf>
    <xf numFmtId="0" fontId="7" fillId="5" borderId="0" xfId="3" applyFill="1" applyAlignment="1">
      <alignment vertical="top"/>
    </xf>
    <xf numFmtId="0" fontId="7" fillId="5" borderId="0" xfId="3" applyFill="1" applyAlignment="1">
      <alignment horizontal="right"/>
    </xf>
    <xf numFmtId="0" fontId="7" fillId="0" borderId="0" xfId="3"/>
    <xf numFmtId="0" fontId="10" fillId="5" borderId="0" xfId="4" applyFont="1" applyFill="1" applyAlignment="1">
      <alignment horizontal="left"/>
    </xf>
  </cellXfs>
  <cellStyles count="5">
    <cellStyle name="Hyperlink 2" xfId="2" xr:uid="{6AA2089D-864D-4C87-A7ED-1E1F31FEA1BE}"/>
    <cellStyle name="Hyperlink 3" xfId="4" xr:uid="{B0850622-2C73-475C-9AB6-0C86516FA3AB}"/>
    <cellStyle name="Normal" xfId="0" builtinId="0"/>
    <cellStyle name="Normal 2" xfId="1" xr:uid="{A4AF47C8-A3B3-45E0-91A7-528BBA7946D5}"/>
    <cellStyle name="Normal 3" xfId="3" xr:uid="{C4D3FE56-7E61-458B-83D9-7CE04D2714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'Amortization schedule'!$E$6</c:f>
              <c:strCache>
                <c:ptCount val="1"/>
                <c:pt idx="0">
                  <c:v>Balance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'Amortization schedule'!$A$7:$A$19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xVal>
          <c:yVal>
            <c:numRef>
              <c:f>'Amortization schedule'!$E$7:$E$19</c:f>
              <c:numCache>
                <c:formatCode>"$"#,##0.00</c:formatCode>
                <c:ptCount val="13"/>
                <c:pt idx="0" formatCode="&quot;$&quot;#,##0">
                  <c:v>20000</c:v>
                </c:pt>
                <c:pt idx="1">
                  <c:v>18386.131744703907</c:v>
                </c:pt>
                <c:pt idx="2">
                  <c:v>16762.849257918584</c:v>
                </c:pt>
                <c:pt idx="3">
                  <c:v>15130.097623293681</c:v>
                </c:pt>
                <c:pt idx="4">
                  <c:v>13487.821604133467</c:v>
                </c:pt>
                <c:pt idx="5">
                  <c:v>11835.965641528152</c:v>
                </c:pt>
                <c:pt idx="6">
                  <c:v>10174.473852474304</c:v>
                </c:pt>
                <c:pt idx="7">
                  <c:v>8503.2900279843107</c:v>
                </c:pt>
                <c:pt idx="8">
                  <c:v>6822.3576311847919</c:v>
                </c:pt>
                <c:pt idx="9">
                  <c:v>5131.6197954039426</c:v>
                </c:pt>
                <c:pt idx="10">
                  <c:v>3431.0193222477046</c:v>
                </c:pt>
                <c:pt idx="11">
                  <c:v>1720.498679664722</c:v>
                </c:pt>
                <c:pt idx="12">
                  <c:v>5.0022208597511053E-12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C89-4094-A724-96B9C0E77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3372632"/>
        <c:axId val="803373616"/>
      </c:scatterChart>
      <c:valAx>
        <c:axId val="803372632"/>
        <c:scaling>
          <c:orientation val="minMax"/>
          <c:max val="1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3373616"/>
        <c:crosses val="autoZero"/>
        <c:crossBetween val="midCat"/>
        <c:majorUnit val="1"/>
      </c:valAx>
      <c:valAx>
        <c:axId val="803373616"/>
        <c:scaling>
          <c:orientation val="minMax"/>
          <c:max val="2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3372632"/>
        <c:crosses val="autoZero"/>
        <c:crossBetween val="midCat"/>
        <c:majorUnit val="40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https://www.ablebits.com" TargetMode="External"/><Relationship Id="rId6" Type="http://schemas.openxmlformats.org/officeDocument/2006/relationships/image" Target="../media/image4.svg"/><Relationship Id="rId5" Type="http://schemas.openxmlformats.org/officeDocument/2006/relationships/image" Target="../media/image3.png"/><Relationship Id="rId4" Type="http://schemas.openxmlformats.org/officeDocument/2006/relationships/hyperlink" Target="https://www.ablebits.com/excel-suite/index-2020.php?visitfrom=xls-books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164755</xdr:colOff>
      <xdr:row>1</xdr:row>
      <xdr:rowOff>182880</xdr:rowOff>
    </xdr:to>
    <xdr:pic>
      <xdr:nvPicPr>
        <xdr:cNvPr id="2" name="Рисунок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5803BA-2805-4AAD-B48F-D09FF6A6C4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35280" y="251460"/>
          <a:ext cx="1288705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15</xdr:row>
      <xdr:rowOff>161925</xdr:rowOff>
    </xdr:from>
    <xdr:to>
      <xdr:col>2</xdr:col>
      <xdr:colOff>4988215</xdr:colOff>
      <xdr:row>21</xdr:row>
      <xdr:rowOff>75193</xdr:rowOff>
    </xdr:to>
    <xdr:pic>
      <xdr:nvPicPr>
        <xdr:cNvPr id="3" name="Рисунок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6E1817B-EACD-43FE-9E65-2C9C6F9EEF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342900" y="4998720"/>
          <a:ext cx="6102640" cy="9991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</xdr:row>
      <xdr:rowOff>185737</xdr:rowOff>
    </xdr:from>
    <xdr:to>
      <xdr:col>12</xdr:col>
      <xdr:colOff>323850</xdr:colOff>
      <xdr:row>19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50059B2-4FB5-4653-B551-95F962DEDE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lebits.com/office-addins-blog/2019/04/17/excel-pmt-function-formula-examples/" TargetMode="External"/><Relationship Id="rId2" Type="http://schemas.openxmlformats.org/officeDocument/2006/relationships/hyperlink" Target="https://www.ablebits.com/office-addins-blog/2020/09/09/excel-xmatch-function-formula-examples/" TargetMode="External"/><Relationship Id="rId1" Type="http://schemas.openxmlformats.org/officeDocument/2006/relationships/hyperlink" Target="https://www.ablebits.com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3073F-F35B-4A1B-A672-F8AA820870E4}">
  <dimension ref="A2:G18"/>
  <sheetViews>
    <sheetView showGridLines="0" tabSelected="1" workbookViewId="0">
      <selection activeCell="B4" sqref="B4:C4"/>
    </sheetView>
  </sheetViews>
  <sheetFormatPr defaultColWidth="9.1328125" defaultRowHeight="14.25" x14ac:dyDescent="0.45"/>
  <cols>
    <col min="1" max="1" width="4.73046875" style="23" customWidth="1"/>
    <col min="2" max="2" width="15.73046875" style="23" customWidth="1"/>
    <col min="3" max="3" width="71.9296875" style="23" customWidth="1"/>
    <col min="4" max="16384" width="9.1328125" style="23"/>
  </cols>
  <sheetData>
    <row r="2" spans="1:4" ht="17.649999999999999" customHeight="1" x14ac:dyDescent="0.45"/>
    <row r="3" spans="1:4" ht="15" customHeight="1" x14ac:dyDescent="0.45"/>
    <row r="4" spans="1:4" ht="34.5" x14ac:dyDescent="1">
      <c r="B4" s="24" t="s">
        <v>30</v>
      </c>
      <c r="C4" s="24"/>
    </row>
    <row r="6" spans="1:4" ht="46.15" customHeight="1" x14ac:dyDescent="0.45">
      <c r="B6" s="25" t="s">
        <v>31</v>
      </c>
      <c r="C6" s="25"/>
    </row>
    <row r="7" spans="1:4" x14ac:dyDescent="0.45">
      <c r="B7" s="26" t="s">
        <v>27</v>
      </c>
      <c r="C7" s="27" t="s">
        <v>39</v>
      </c>
    </row>
    <row r="8" spans="1:4" x14ac:dyDescent="0.45">
      <c r="B8" s="26" t="s">
        <v>28</v>
      </c>
      <c r="C8" s="28">
        <v>43560</v>
      </c>
    </row>
    <row r="9" spans="1:4" x14ac:dyDescent="0.45">
      <c r="B9" s="26" t="s">
        <v>29</v>
      </c>
      <c r="C9" s="29" t="s">
        <v>40</v>
      </c>
      <c r="D9" s="29"/>
    </row>
    <row r="10" spans="1:4" x14ac:dyDescent="0.45">
      <c r="B10" s="26"/>
      <c r="C10" s="27"/>
    </row>
    <row r="11" spans="1:4" x14ac:dyDescent="0.45">
      <c r="B11" s="30" t="s">
        <v>41</v>
      </c>
      <c r="C11" s="31"/>
    </row>
    <row r="12" spans="1:4" x14ac:dyDescent="0.45">
      <c r="A12" s="32" t="s">
        <v>42</v>
      </c>
      <c r="B12" s="34" t="s">
        <v>32</v>
      </c>
      <c r="C12" s="34"/>
    </row>
    <row r="13" spans="1:4" x14ac:dyDescent="0.45">
      <c r="A13" s="32" t="s">
        <v>42</v>
      </c>
      <c r="B13" s="34" t="s">
        <v>33</v>
      </c>
      <c r="C13" s="34"/>
    </row>
    <row r="14" spans="1:4" x14ac:dyDescent="0.45">
      <c r="A14" s="32" t="s">
        <v>42</v>
      </c>
      <c r="B14" s="34" t="s">
        <v>34</v>
      </c>
      <c r="C14" s="34"/>
    </row>
    <row r="15" spans="1:4" x14ac:dyDescent="0.45">
      <c r="A15" s="32" t="s">
        <v>42</v>
      </c>
      <c r="B15" s="34" t="s">
        <v>35</v>
      </c>
      <c r="C15" s="34"/>
    </row>
    <row r="16" spans="1:4" s="33" customFormat="1" x14ac:dyDescent="0.45"/>
    <row r="18" spans="7:7" x14ac:dyDescent="0.45">
      <c r="G18" s="23" t="s">
        <v>26</v>
      </c>
    </row>
  </sheetData>
  <mergeCells count="7">
    <mergeCell ref="B12:C12"/>
    <mergeCell ref="B13:C13"/>
    <mergeCell ref="B14:C14"/>
    <mergeCell ref="B15:C15"/>
    <mergeCell ref="B4:C4"/>
    <mergeCell ref="B6:C6"/>
    <mergeCell ref="C9:D9"/>
  </mergeCells>
  <hyperlinks>
    <hyperlink ref="C7" r:id="rId1" display="https://www.Ablebits.com" xr:uid="{3C03C433-4D25-48B1-B181-01A878A29F47}"/>
    <hyperlink ref="C9" r:id="rId2" display="Excel SMALL function with examples" xr:uid="{74F8432D-40E0-4BF1-926A-244F2C9D480A}"/>
    <hyperlink ref="B12" location="'Vertical XMATCH'!A1" display="Vertical XMATCH" xr:uid="{752DCA78-1CCD-4F3F-94D4-10A330320169}"/>
    <hyperlink ref="B13" location="'Horizontal XMATCH'!A1" display="Horizontal XMATCH" xr:uid="{0A7F86A1-C82E-49E1-819E-31987CE90178}"/>
    <hyperlink ref="B14" location="'Match type'!A1" display="Exact match vs. approximate match" xr:uid="{E82B304F-1FC0-45CD-941F-397106286980}"/>
    <hyperlink ref="B15" location="'Partial match'!A1" display="Partial match with wildcards" xr:uid="{32D62AB6-B0DA-40AD-871D-E9A077DFEFAC}"/>
    <hyperlink ref="C9:D9" r:id="rId3" display="How to use PMT function in Excel with formula examples" xr:uid="{A15143B8-4CEB-4304-AED3-B725DDC1061F}"/>
    <hyperlink ref="B12:C12" location="'Full PMT formula'!A1" display="Full PMT formula" xr:uid="{2921DF9F-A61D-4263-B4B5-2A22240D595C}"/>
    <hyperlink ref="B13:C13" location="'Periodic payments'!A1" display="PMT formulas to calculate different periodic payments" xr:uid="{E62E22CF-422C-4896-A6FA-34B11FCEF1AB}"/>
    <hyperlink ref="B14:C14" location="'PMT Calculator'!A1" display="PMT calculator" xr:uid="{34C20C01-FEE9-40FC-9B08-8D2BE837AF79}"/>
    <hyperlink ref="B15:C15" location="'Amortization schedule'!A1" display="Loan amortization schedule " xr:uid="{1A589156-57D5-4647-9263-0ACE6F1BEDBD}"/>
  </hyperlinks>
  <pageMargins left="0.7" right="0.7" top="0.75" bottom="0.75" header="0.3" footer="0.3"/>
  <pageSetup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21202-695B-4BCD-8420-B82ED667CAE6}">
  <dimension ref="A1:C7"/>
  <sheetViews>
    <sheetView workbookViewId="0">
      <selection activeCell="B7" sqref="B7"/>
    </sheetView>
  </sheetViews>
  <sheetFormatPr defaultRowHeight="14.25" x14ac:dyDescent="0.45"/>
  <cols>
    <col min="1" max="1" width="24.265625" customWidth="1"/>
    <col min="2" max="2" width="11.59765625" bestFit="1" customWidth="1"/>
  </cols>
  <sheetData>
    <row r="1" spans="1:3" x14ac:dyDescent="0.45">
      <c r="A1" s="2" t="s">
        <v>1</v>
      </c>
      <c r="B1" s="4">
        <v>7.0000000000000007E-2</v>
      </c>
    </row>
    <row r="2" spans="1:3" x14ac:dyDescent="0.45">
      <c r="A2" s="2" t="s">
        <v>36</v>
      </c>
      <c r="B2">
        <v>5</v>
      </c>
    </row>
    <row r="3" spans="1:3" x14ac:dyDescent="0.45">
      <c r="A3" s="2" t="s">
        <v>0</v>
      </c>
      <c r="B3" s="5">
        <v>100000</v>
      </c>
    </row>
    <row r="4" spans="1:3" x14ac:dyDescent="0.45">
      <c r="A4" s="2" t="s">
        <v>4</v>
      </c>
      <c r="B4" s="5">
        <v>0</v>
      </c>
    </row>
    <row r="5" spans="1:3" x14ac:dyDescent="0.45">
      <c r="A5" s="2" t="s">
        <v>6</v>
      </c>
      <c r="B5">
        <v>1</v>
      </c>
      <c r="C5" t="s">
        <v>7</v>
      </c>
    </row>
    <row r="6" spans="1:3" x14ac:dyDescent="0.45">
      <c r="B6" s="3"/>
    </row>
    <row r="7" spans="1:3" x14ac:dyDescent="0.45">
      <c r="A7" s="1" t="s">
        <v>3</v>
      </c>
      <c r="B7" s="6">
        <f>PMT(B1,B2,B3,B4,B5)</f>
        <v>-22793.522844988231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7B2E0-2A17-43CF-8E7D-BB43B62FCE17}">
  <dimension ref="A1:B9"/>
  <sheetViews>
    <sheetView workbookViewId="0">
      <selection activeCell="B5" sqref="B5"/>
    </sheetView>
  </sheetViews>
  <sheetFormatPr defaultRowHeight="14.25" x14ac:dyDescent="0.45"/>
  <cols>
    <col min="1" max="1" width="24.265625" customWidth="1"/>
    <col min="2" max="2" width="11.59765625" bestFit="1" customWidth="1"/>
  </cols>
  <sheetData>
    <row r="1" spans="1:2" x14ac:dyDescent="0.45">
      <c r="A1" s="2" t="s">
        <v>1</v>
      </c>
      <c r="B1" s="4">
        <v>0.08</v>
      </c>
    </row>
    <row r="2" spans="1:2" x14ac:dyDescent="0.45">
      <c r="A2" s="2" t="s">
        <v>36</v>
      </c>
      <c r="B2">
        <v>3</v>
      </c>
    </row>
    <row r="3" spans="1:2" x14ac:dyDescent="0.45">
      <c r="A3" s="2" t="s">
        <v>0</v>
      </c>
      <c r="B3" s="5">
        <v>5000</v>
      </c>
    </row>
    <row r="4" spans="1:2" x14ac:dyDescent="0.45">
      <c r="B4" s="3"/>
    </row>
    <row r="5" spans="1:2" x14ac:dyDescent="0.45">
      <c r="A5" s="1" t="s">
        <v>9</v>
      </c>
      <c r="B5" s="6">
        <f>PMT(B1/52,B2*52,B3)</f>
        <v>-36.075665194170654</v>
      </c>
    </row>
    <row r="6" spans="1:2" x14ac:dyDescent="0.45">
      <c r="A6" s="1" t="s">
        <v>2</v>
      </c>
      <c r="B6" s="6">
        <f>PMT(B1/12,B2*12,B3)</f>
        <v>-156.68182730715424</v>
      </c>
    </row>
    <row r="7" spans="1:2" x14ac:dyDescent="0.45">
      <c r="A7" s="1" t="s">
        <v>8</v>
      </c>
      <c r="B7" s="6">
        <f>PMT(B1/4,B2*4,B3)</f>
        <v>-472.79798311475736</v>
      </c>
    </row>
    <row r="8" spans="1:2" x14ac:dyDescent="0.45">
      <c r="A8" s="1" t="s">
        <v>10</v>
      </c>
      <c r="B8" s="6">
        <f>PMT(B1/2,B2*2,B3)</f>
        <v>-953.80951253977025</v>
      </c>
    </row>
    <row r="9" spans="1:2" x14ac:dyDescent="0.45">
      <c r="A9" s="1" t="s">
        <v>3</v>
      </c>
      <c r="B9" s="6">
        <f>PMT(B1,B2,B3)</f>
        <v>-1940.1675702316413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8A569-C608-4BC2-B5F6-86834B6818BA}">
  <dimension ref="A1:F21"/>
  <sheetViews>
    <sheetView showGridLines="0" workbookViewId="0">
      <selection activeCell="B9" sqref="B9"/>
    </sheetView>
  </sheetViews>
  <sheetFormatPr defaultRowHeight="14.25" x14ac:dyDescent="0.45"/>
  <cols>
    <col min="1" max="1" width="19.265625" customWidth="1"/>
    <col min="2" max="2" width="12.86328125" customWidth="1"/>
    <col min="3" max="3" width="10.3984375" customWidth="1"/>
    <col min="4" max="4" width="9" customWidth="1"/>
    <col min="5" max="5" width="18.73046875" customWidth="1"/>
    <col min="6" max="6" width="7.59765625" customWidth="1"/>
    <col min="7" max="7" width="9.265625" customWidth="1"/>
  </cols>
  <sheetData>
    <row r="1" spans="1:6" x14ac:dyDescent="0.45">
      <c r="A1" s="20" t="s">
        <v>11</v>
      </c>
      <c r="B1" s="20"/>
      <c r="E1" s="21" t="s">
        <v>12</v>
      </c>
      <c r="F1" s="21"/>
    </row>
    <row r="2" spans="1:6" x14ac:dyDescent="0.45">
      <c r="E2" s="8" t="s">
        <v>13</v>
      </c>
      <c r="F2" s="9">
        <v>52</v>
      </c>
    </row>
    <row r="3" spans="1:6" x14ac:dyDescent="0.45">
      <c r="A3" s="7" t="s">
        <v>0</v>
      </c>
      <c r="B3" s="14">
        <v>50000</v>
      </c>
      <c r="E3" s="12" t="s">
        <v>14</v>
      </c>
      <c r="F3" s="13">
        <v>12</v>
      </c>
    </row>
    <row r="4" spans="1:6" x14ac:dyDescent="0.45">
      <c r="A4" s="7" t="s">
        <v>1</v>
      </c>
      <c r="B4" s="15">
        <v>0.08</v>
      </c>
      <c r="E4" s="12" t="s">
        <v>15</v>
      </c>
      <c r="F4" s="13">
        <v>4</v>
      </c>
    </row>
    <row r="5" spans="1:6" x14ac:dyDescent="0.45">
      <c r="A5" s="7" t="s">
        <v>37</v>
      </c>
      <c r="B5" s="16">
        <v>3</v>
      </c>
      <c r="E5" s="12" t="s">
        <v>16</v>
      </c>
      <c r="F5" s="13">
        <v>2</v>
      </c>
    </row>
    <row r="6" spans="1:6" x14ac:dyDescent="0.45">
      <c r="A6" s="7" t="s">
        <v>38</v>
      </c>
      <c r="B6" s="16" t="s">
        <v>14</v>
      </c>
      <c r="C6">
        <f>IFERROR(VLOOKUP(B6,E2:F6,2,0),"")</f>
        <v>12</v>
      </c>
      <c r="E6" s="10" t="s">
        <v>17</v>
      </c>
      <c r="F6" s="11">
        <v>1</v>
      </c>
    </row>
    <row r="7" spans="1:6" x14ac:dyDescent="0.45">
      <c r="A7" s="7" t="s">
        <v>5</v>
      </c>
      <c r="B7" s="16" t="s">
        <v>18</v>
      </c>
      <c r="C7">
        <f>IFERROR(VLOOKUP(B7,E8:F9,2,0),"")</f>
        <v>0</v>
      </c>
      <c r="E7" s="22" t="s">
        <v>5</v>
      </c>
      <c r="F7" s="22"/>
    </row>
    <row r="8" spans="1:6" x14ac:dyDescent="0.45">
      <c r="B8" s="3"/>
      <c r="E8" s="8" t="s">
        <v>18</v>
      </c>
      <c r="F8" s="9">
        <v>0</v>
      </c>
    </row>
    <row r="9" spans="1:6" x14ac:dyDescent="0.45">
      <c r="A9" s="7" t="str">
        <f>B6&amp;" Payment"</f>
        <v>Monthly Payment</v>
      </c>
      <c r="B9" s="17">
        <f>IFERROR(-PMT(B4/C6, B5*C6,B3,0,C7),"")</f>
        <v>1566.8182730715423</v>
      </c>
      <c r="E9" s="10" t="s">
        <v>19</v>
      </c>
      <c r="F9" s="11">
        <v>1</v>
      </c>
    </row>
    <row r="21" spans="1:1" x14ac:dyDescent="0.45">
      <c r="A21" s="7"/>
    </row>
  </sheetData>
  <mergeCells count="3">
    <mergeCell ref="A1:B1"/>
    <mergeCell ref="E1:F1"/>
    <mergeCell ref="E7:F7"/>
  </mergeCells>
  <dataValidations count="2">
    <dataValidation type="list" showInputMessage="1" showErrorMessage="1" errorTitle="Select a value" error="Please select a value from the list." sqref="B6" xr:uid="{7456E52C-8E3B-49D2-8704-F544F7DA90B7}">
      <formula1>$E$2:$E$6</formula1>
    </dataValidation>
    <dataValidation type="list" showInputMessage="1" showErrorMessage="1" errorTitle="Select a value" error="Please select a value from the list." sqref="B7" xr:uid="{8C45B93B-E195-439F-B92A-55ADD49BED0C}">
      <formula1>$E$8:$E$9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C69E7-6AF0-4E01-A81E-F57A4D228AEE}">
  <dimension ref="A1:O33"/>
  <sheetViews>
    <sheetView workbookViewId="0"/>
  </sheetViews>
  <sheetFormatPr defaultRowHeight="14.25" x14ac:dyDescent="0.45"/>
  <cols>
    <col min="1" max="1" width="19.265625" customWidth="1"/>
    <col min="2" max="2" width="12.59765625" customWidth="1"/>
    <col min="3" max="5" width="13" customWidth="1"/>
    <col min="6" max="6" width="10.86328125" bestFit="1" customWidth="1"/>
  </cols>
  <sheetData>
    <row r="1" spans="1:6" x14ac:dyDescent="0.45">
      <c r="A1" s="2" t="s">
        <v>1</v>
      </c>
      <c r="B1" s="4">
        <v>7.0000000000000007E-2</v>
      </c>
    </row>
    <row r="2" spans="1:6" x14ac:dyDescent="0.45">
      <c r="A2" s="2" t="s">
        <v>37</v>
      </c>
      <c r="B2">
        <v>1</v>
      </c>
    </row>
    <row r="3" spans="1:6" x14ac:dyDescent="0.45">
      <c r="A3" s="2" t="s">
        <v>20</v>
      </c>
      <c r="B3">
        <v>12</v>
      </c>
    </row>
    <row r="4" spans="1:6" x14ac:dyDescent="0.45">
      <c r="A4" s="2" t="s">
        <v>0</v>
      </c>
      <c r="B4" s="5">
        <v>20000</v>
      </c>
    </row>
    <row r="5" spans="1:6" x14ac:dyDescent="0.45">
      <c r="B5" s="3"/>
    </row>
    <row r="6" spans="1:6" x14ac:dyDescent="0.45">
      <c r="A6" s="1" t="s">
        <v>21</v>
      </c>
      <c r="B6" s="1" t="s">
        <v>22</v>
      </c>
      <c r="C6" s="1" t="s">
        <v>23</v>
      </c>
      <c r="D6" s="1" t="s">
        <v>24</v>
      </c>
      <c r="E6" s="1" t="s">
        <v>25</v>
      </c>
    </row>
    <row r="7" spans="1:6" x14ac:dyDescent="0.45">
      <c r="A7">
        <v>0</v>
      </c>
      <c r="E7" s="5">
        <v>20000</v>
      </c>
    </row>
    <row r="8" spans="1:6" x14ac:dyDescent="0.45">
      <c r="A8">
        <v>1</v>
      </c>
      <c r="B8" s="6">
        <f>PMT($B$1/$B$3, $B$2*$B$3, $B$4)</f>
        <v>-1730.534921962761</v>
      </c>
      <c r="C8" s="6">
        <f>PPMT($B$1/$B$3, A8, $B$2*$B$3, $B$4)</f>
        <v>-1613.8682552960943</v>
      </c>
      <c r="D8" s="6">
        <f>IPMT($B$1/$B$3, A8, $B$2*$B$3, $B$4)</f>
        <v>-116.66666666666667</v>
      </c>
      <c r="E8" s="18">
        <f>B4+C8</f>
        <v>18386.131744703907</v>
      </c>
      <c r="F8" s="19"/>
    </row>
    <row r="9" spans="1:6" x14ac:dyDescent="0.45">
      <c r="A9">
        <v>2</v>
      </c>
      <c r="B9" s="6">
        <f t="shared" ref="B9:B19" si="0">PMT($B$1/$B$3, $B$2*$B$3,$B$4)</f>
        <v>-1730.534921962761</v>
      </c>
      <c r="C9" s="6">
        <f t="shared" ref="C9:C18" si="1">PPMT($B$1/$B$3,A9,$B$2*$B$3,$B$4)</f>
        <v>-1623.2824867853215</v>
      </c>
      <c r="D9" s="6">
        <f t="shared" ref="D9:D19" si="2">IPMT($B$1/$B$3, A9, $B$2*$B$3, $B$4)</f>
        <v>-107.25243517743944</v>
      </c>
      <c r="E9" s="18">
        <f>E8+C9</f>
        <v>16762.849257918584</v>
      </c>
      <c r="F9" s="19"/>
    </row>
    <row r="10" spans="1:6" x14ac:dyDescent="0.45">
      <c r="A10">
        <v>3</v>
      </c>
      <c r="B10" s="6">
        <f t="shared" si="0"/>
        <v>-1730.534921962761</v>
      </c>
      <c r="C10" s="6">
        <f t="shared" si="1"/>
        <v>-1632.7516346249024</v>
      </c>
      <c r="D10" s="6">
        <f t="shared" si="2"/>
        <v>-97.783287337858397</v>
      </c>
      <c r="E10" s="18">
        <f t="shared" ref="E10:E19" si="3">E9+C10</f>
        <v>15130.097623293681</v>
      </c>
      <c r="F10" s="19"/>
    </row>
    <row r="11" spans="1:6" x14ac:dyDescent="0.45">
      <c r="A11">
        <v>4</v>
      </c>
      <c r="B11" s="6">
        <f t="shared" si="0"/>
        <v>-1730.534921962761</v>
      </c>
      <c r="C11" s="6">
        <f t="shared" si="1"/>
        <v>-1642.2760191602144</v>
      </c>
      <c r="D11" s="6">
        <f t="shared" si="2"/>
        <v>-88.258902802546473</v>
      </c>
      <c r="E11" s="18">
        <f t="shared" si="3"/>
        <v>13487.821604133467</v>
      </c>
      <c r="F11" s="19"/>
    </row>
    <row r="12" spans="1:6" x14ac:dyDescent="0.45">
      <c r="A12">
        <v>5</v>
      </c>
      <c r="B12" s="6">
        <f t="shared" si="0"/>
        <v>-1730.534921962761</v>
      </c>
      <c r="C12" s="6">
        <f t="shared" si="1"/>
        <v>-1651.8559626053157</v>
      </c>
      <c r="D12" s="6">
        <f t="shared" si="2"/>
        <v>-78.678959357445208</v>
      </c>
      <c r="E12" s="18">
        <f t="shared" si="3"/>
        <v>11835.965641528152</v>
      </c>
      <c r="F12" s="19"/>
    </row>
    <row r="13" spans="1:6" x14ac:dyDescent="0.45">
      <c r="A13">
        <v>6</v>
      </c>
      <c r="B13" s="6">
        <f t="shared" si="0"/>
        <v>-1730.534921962761</v>
      </c>
      <c r="C13" s="6">
        <f t="shared" si="1"/>
        <v>-1661.4917890538468</v>
      </c>
      <c r="D13" s="6">
        <f t="shared" si="2"/>
        <v>-69.043132908914188</v>
      </c>
      <c r="E13" s="18">
        <f t="shared" si="3"/>
        <v>10174.473852474304</v>
      </c>
      <c r="F13" s="6"/>
    </row>
    <row r="14" spans="1:6" x14ac:dyDescent="0.45">
      <c r="A14">
        <v>7</v>
      </c>
      <c r="B14" s="6">
        <f t="shared" si="0"/>
        <v>-1730.534921962761</v>
      </c>
      <c r="C14" s="6">
        <f t="shared" si="1"/>
        <v>-1671.1838244899943</v>
      </c>
      <c r="D14" s="6">
        <f t="shared" si="2"/>
        <v>-59.351097472766767</v>
      </c>
      <c r="E14" s="18">
        <f t="shared" si="3"/>
        <v>8503.2900279843107</v>
      </c>
      <c r="F14" s="6"/>
    </row>
    <row r="15" spans="1:6" x14ac:dyDescent="0.45">
      <c r="A15">
        <v>8</v>
      </c>
      <c r="B15" s="6">
        <f t="shared" si="0"/>
        <v>-1730.534921962761</v>
      </c>
      <c r="C15" s="6">
        <f t="shared" si="1"/>
        <v>-1680.9323967995192</v>
      </c>
      <c r="D15" s="6">
        <f t="shared" si="2"/>
        <v>-49.602525163241793</v>
      </c>
      <c r="E15" s="18">
        <f t="shared" si="3"/>
        <v>6822.3576311847919</v>
      </c>
      <c r="F15" s="6"/>
    </row>
    <row r="16" spans="1:6" x14ac:dyDescent="0.45">
      <c r="A16">
        <v>9</v>
      </c>
      <c r="B16" s="6">
        <f t="shared" si="0"/>
        <v>-1730.534921962761</v>
      </c>
      <c r="C16" s="6">
        <f t="shared" si="1"/>
        <v>-1690.7378357808495</v>
      </c>
      <c r="D16" s="6">
        <f t="shared" si="2"/>
        <v>-39.797086181911268</v>
      </c>
      <c r="E16" s="18">
        <f t="shared" si="3"/>
        <v>5131.6197954039426</v>
      </c>
      <c r="F16" s="6"/>
    </row>
    <row r="17" spans="1:6" x14ac:dyDescent="0.45">
      <c r="A17">
        <v>10</v>
      </c>
      <c r="B17" s="6">
        <f t="shared" si="0"/>
        <v>-1730.534921962761</v>
      </c>
      <c r="C17" s="6">
        <f t="shared" si="1"/>
        <v>-1700.6004731562382</v>
      </c>
      <c r="D17" s="6">
        <f t="shared" si="2"/>
        <v>-29.934448806522973</v>
      </c>
      <c r="E17" s="18">
        <f t="shared" si="3"/>
        <v>3431.0193222477046</v>
      </c>
      <c r="F17" s="6"/>
    </row>
    <row r="18" spans="1:6" x14ac:dyDescent="0.45">
      <c r="A18">
        <v>11</v>
      </c>
      <c r="B18" s="6">
        <f t="shared" si="0"/>
        <v>-1730.534921962761</v>
      </c>
      <c r="C18" s="6">
        <f t="shared" si="1"/>
        <v>-1710.5206425829826</v>
      </c>
      <c r="D18" s="6">
        <f t="shared" si="2"/>
        <v>-20.014279379778248</v>
      </c>
      <c r="E18" s="18">
        <f t="shared" si="3"/>
        <v>1720.498679664722</v>
      </c>
      <c r="F18" s="6"/>
    </row>
    <row r="19" spans="1:6" x14ac:dyDescent="0.45">
      <c r="A19">
        <v>12</v>
      </c>
      <c r="B19" s="6">
        <f t="shared" si="0"/>
        <v>-1730.534921962761</v>
      </c>
      <c r="C19" s="6">
        <f>PPMT($B$1/$B$3,A19,$B$2*$B$3,$B$4)</f>
        <v>-1720.498679664717</v>
      </c>
      <c r="D19" s="6">
        <f t="shared" si="2"/>
        <v>-10.036242298044183</v>
      </c>
      <c r="E19" s="18">
        <f t="shared" si="3"/>
        <v>5.0022208597511053E-12</v>
      </c>
      <c r="F19" s="6"/>
    </row>
    <row r="33" spans="15:15" x14ac:dyDescent="0.45">
      <c r="O33" t="s">
        <v>26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PMT Function - Examples</vt:lpstr>
      <vt:lpstr>Full PMT formula</vt:lpstr>
      <vt:lpstr>Periodic payments</vt:lpstr>
      <vt:lpstr>PMT Calculator</vt:lpstr>
      <vt:lpstr>Amortization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 Cheusheva</dc:creator>
  <cp:lastModifiedBy>Artem Ushakov</cp:lastModifiedBy>
  <dcterms:created xsi:type="dcterms:W3CDTF">2019-04-02T12:39:00Z</dcterms:created>
  <dcterms:modified xsi:type="dcterms:W3CDTF">2020-10-09T11:38:11Z</dcterms:modified>
</cp:coreProperties>
</file>